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544\"/>
    </mc:Choice>
  </mc:AlternateContent>
  <bookViews>
    <workbookView xWindow="0" yWindow="105" windowWidth="9435" windowHeight="4725"/>
  </bookViews>
  <sheets>
    <sheet name="KORTTI" sheetId="1" r:id="rId1"/>
  </sheets>
  <calcPr calcId="171026"/>
</workbook>
</file>

<file path=xl/calcChain.xml><?xml version="1.0" encoding="utf-8"?>
<calcChain xmlns="http://schemas.openxmlformats.org/spreadsheetml/2006/main">
  <c r="O45" i="1" l="1"/>
  <c r="O48" i="1"/>
  <c r="O51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M45" i="1"/>
  <c r="L45" i="1"/>
  <c r="K45" i="1"/>
  <c r="J45" i="1"/>
  <c r="I45" i="1"/>
  <c r="I48" i="1"/>
  <c r="H45" i="1"/>
  <c r="H48" i="1"/>
  <c r="G45" i="1"/>
  <c r="G48" i="1"/>
  <c r="G51" i="1"/>
  <c r="F45" i="1"/>
  <c r="F48" i="1"/>
  <c r="E45" i="1"/>
  <c r="E48" i="1"/>
  <c r="E51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4" i="1"/>
  <c r="O20" i="1"/>
  <c r="O22" i="1"/>
  <c r="AE22" i="1"/>
  <c r="AD22" i="1"/>
  <c r="AC22" i="1"/>
  <c r="AB22" i="1"/>
  <c r="AA22" i="1"/>
  <c r="Z22" i="1"/>
  <c r="Y22" i="1"/>
  <c r="I28" i="1"/>
  <c r="O28" i="1"/>
  <c r="X22" i="1"/>
  <c r="H28" i="1"/>
  <c r="W22" i="1"/>
  <c r="G28" i="1"/>
  <c r="V22" i="1"/>
  <c r="F28" i="1"/>
  <c r="U22" i="1"/>
  <c r="E28" i="1"/>
  <c r="T22" i="1"/>
  <c r="I27" i="1"/>
  <c r="S22" i="1"/>
  <c r="H27" i="1"/>
  <c r="H22" i="1"/>
  <c r="H26" i="1"/>
  <c r="H29" i="1"/>
  <c r="R22" i="1"/>
  <c r="G27" i="1"/>
  <c r="Q22" i="1"/>
  <c r="F27" i="1"/>
  <c r="P22" i="1"/>
  <c r="E27" i="1"/>
  <c r="L27" i="1"/>
  <c r="M22" i="1"/>
  <c r="L22" i="1"/>
  <c r="K22" i="1"/>
  <c r="J22" i="1"/>
  <c r="I22" i="1"/>
  <c r="I26" i="1"/>
  <c r="G22" i="1"/>
  <c r="G26" i="1"/>
  <c r="F22" i="1"/>
  <c r="F26" i="1"/>
  <c r="F29" i="1"/>
  <c r="E22" i="1"/>
  <c r="E26" i="1"/>
  <c r="M28" i="1"/>
  <c r="K28" i="1"/>
  <c r="L28" i="1"/>
  <c r="K27" i="1"/>
  <c r="O27" i="1"/>
  <c r="O26" i="1"/>
  <c r="O29" i="1"/>
  <c r="N22" i="1"/>
  <c r="N26" i="1"/>
  <c r="G29" i="1"/>
  <c r="I29" i="1"/>
  <c r="L26" i="1"/>
  <c r="K26" i="1"/>
  <c r="M26" i="1"/>
  <c r="D23" i="1"/>
  <c r="E29" i="1"/>
  <c r="M27" i="1"/>
  <c r="M29" i="1"/>
  <c r="L29" i="1"/>
  <c r="K29" i="1"/>
  <c r="I51" i="1"/>
  <c r="M48" i="1"/>
  <c r="K48" i="1"/>
  <c r="F51" i="1"/>
  <c r="K51" i="1"/>
  <c r="H51" i="1"/>
  <c r="L51" i="1"/>
  <c r="L48" i="1"/>
  <c r="N53" i="1"/>
  <c r="M51" i="1"/>
</calcChain>
</file>

<file path=xl/sharedStrings.xml><?xml version="1.0" encoding="utf-8"?>
<sst xmlns="http://schemas.openxmlformats.org/spreadsheetml/2006/main" count="189" uniqueCount="83">
  <si>
    <t>Riku Rantanen</t>
  </si>
  <si>
    <t>12.10.1977   Lahti</t>
  </si>
  <si>
    <t>SUPERPESIS</t>
  </si>
  <si>
    <t>Runkosarja</t>
  </si>
  <si>
    <t xml:space="preserve">  Kärkilyönnit (KL),  pesänvälit</t>
  </si>
  <si>
    <t>Ylempi loppusarja</t>
  </si>
  <si>
    <t>Alempi loppusarja</t>
  </si>
  <si>
    <t xml:space="preserve">    Arvo-ottelut ja mitalit</t>
  </si>
  <si>
    <t>Runkosarjan jälkeen</t>
  </si>
  <si>
    <t>Vuosi</t>
  </si>
  <si>
    <t>Sija</t>
  </si>
  <si>
    <t>Seura</t>
  </si>
  <si>
    <t>OTT</t>
  </si>
  <si>
    <t>KUN</t>
  </si>
  <si>
    <t>LÖI</t>
  </si>
  <si>
    <t>TOI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</si>
  <si>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</si>
  <si>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</si>
  <si>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</si>
  <si>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</si>
  <si>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</si>
  <si>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</si>
  <si>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</si>
  <si>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</si>
  <si>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</si>
  <si>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</t>
  </si>
  <si>
    <t>H</t>
  </si>
  <si>
    <t>P</t>
  </si>
  <si>
    <t>2.</t>
  </si>
  <si>
    <t>Tahko</t>
  </si>
  <si>
    <t>8.</t>
  </si>
  <si>
    <t>Paukku</t>
  </si>
  <si>
    <t>ykköspesis</t>
  </si>
  <si>
    <t>4.</t>
  </si>
  <si>
    <t>play off</t>
  </si>
  <si>
    <t>9.</t>
  </si>
  <si>
    <t>3.</t>
  </si>
  <si>
    <t>Lippo</t>
  </si>
  <si>
    <t>7.</t>
  </si>
  <si>
    <t>karsintasarja</t>
  </si>
  <si>
    <t>KiPe</t>
  </si>
  <si>
    <t>12.</t>
  </si>
  <si>
    <t>JäPe</t>
  </si>
  <si>
    <t xml:space="preserve"> </t>
  </si>
  <si>
    <t>jatkosarja ja play off</t>
  </si>
  <si>
    <t>jatkosarja</t>
  </si>
  <si>
    <t>1.</t>
  </si>
  <si>
    <t>5.</t>
  </si>
  <si>
    <t>KPL</t>
  </si>
  <si>
    <t>6.</t>
  </si>
  <si>
    <t>Yhteensä</t>
  </si>
  <si>
    <t>Pesispörssi</t>
  </si>
  <si>
    <t>URA SUPERISSA</t>
  </si>
  <si>
    <t>ka/L</t>
  </si>
  <si>
    <t>ka/T</t>
  </si>
  <si>
    <t>ka/KL</t>
  </si>
  <si>
    <t>ENSIMMÄISET</t>
  </si>
  <si>
    <t>Ottelu</t>
  </si>
  <si>
    <t>30.05. 1996  LP - Tahko  0-1  (0-1, 2-2)</t>
  </si>
  <si>
    <t>1.  ottelu</t>
  </si>
  <si>
    <t xml:space="preserve">  18 v   7 kk 18 pv</t>
  </si>
  <si>
    <t>Lyöty juoksu</t>
  </si>
  <si>
    <t>05.06. 1996  Tahko - Kiri  1-2  (7-3, 2-4, 0-0, 1-2)</t>
  </si>
  <si>
    <t>3.  ottelu</t>
  </si>
  <si>
    <t xml:space="preserve">  18 v   7 kk 24 pv</t>
  </si>
  <si>
    <t>Tuotu juoksu</t>
  </si>
  <si>
    <t>KAIKKI</t>
  </si>
  <si>
    <t>Kunnari</t>
  </si>
  <si>
    <t>15.06. 1999  Tahko - KPL  2-0  (10-2, 3-0)</t>
  </si>
  <si>
    <t>17.  ottelu</t>
  </si>
  <si>
    <t xml:space="preserve">  18 v   9 kk 12 pv</t>
  </si>
  <si>
    <t>2003, 2007  Vuoden lukkari</t>
  </si>
  <si>
    <t>Seurat</t>
  </si>
  <si>
    <t>LMV = Lahden Mailaveikot  (1929),  kasvattajaseura</t>
  </si>
  <si>
    <t>Tahko = Hyvinkään Tahko  (1915)</t>
  </si>
  <si>
    <t>Paukku = Hämeenlinnan Paukku  (1961)</t>
  </si>
  <si>
    <t>Lippo = Oulun Lippo  (1955)</t>
  </si>
  <si>
    <t>KiPe  = Kinnarin Pesis  (1998)</t>
  </si>
  <si>
    <t>JäPe = Järvenpään Pesis</t>
  </si>
  <si>
    <t>KPL = Kouvolan Pallonlyöjät  (1931)</t>
  </si>
  <si>
    <t>YKKÖSPESIS</t>
  </si>
  <si>
    <t>URA YKKÖSESSÄ</t>
  </si>
  <si>
    <t>YKKÖSPÖRSSIPISTEET   (runkosarja ja jatkosarjat)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</si>
</sst>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%"/>
  </numFmts>
  <fonts count="8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5" borderId="3" xfId="0" applyFont="1" applyFill="1" applyBorder="1"/>
    <xf numFmtId="0" fontId="7" fillId="3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0" xfId="0" applyFont="1" applyFill="1" applyBorder="1"/>
    <xf numFmtId="0" fontId="3" fillId="4" borderId="13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164" fontId="3" fillId="6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zoomScaleNormal="100" workbookViewId="0"/>
  </sheetViews>
  <sheetFormatPr defaultRowHeight="15" customHeight="1"/>
  <cols>
    <col min="1" max="1" width="0.7109375" style="8" customWidth="1"/>
    <col min="2" max="2" width="6.7109375" style="87" customWidth="1"/>
    <col min="3" max="3" width="6.7109375" style="85" customWidth="1"/>
    <col min="4" max="4" width="8.28515625" style="87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44" customWidth="1"/>
    <col min="16" max="28" width="5.7109375" style="85" customWidth="1"/>
    <col min="29" max="31" width="3.28515625" style="85" customWidth="1"/>
    <col min="32" max="32" width="23" style="86" customWidth="1"/>
    <col min="33" max="33" width="9.140625" style="1"/>
    <col min="34" max="16384" width="9.140625" style="8"/>
  </cols>
  <sheetData>
    <row r="1" spans="1:33" ht="19.5" customHeight="1">
      <c r="A1" s="1"/>
      <c r="B1" s="2" t="s">
        <v>0</v>
      </c>
      <c r="C1" s="3"/>
      <c r="D1" s="4"/>
      <c r="E1" s="5" t="s">
        <v>1</v>
      </c>
      <c r="F1" s="2"/>
      <c r="G1" s="3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</row>
    <row r="2" spans="1:33" s="23" customFormat="1" ht="15" customHeight="1">
      <c r="A2" s="9"/>
      <c r="B2" s="10" t="s">
        <v>2</v>
      </c>
      <c r="C2" s="11"/>
      <c r="D2" s="12"/>
      <c r="E2" s="13" t="s">
        <v>3</v>
      </c>
      <c r="F2" s="14"/>
      <c r="G2" s="14"/>
      <c r="H2" s="15"/>
      <c r="I2" s="16" t="s">
        <v>4</v>
      </c>
      <c r="J2" s="17"/>
      <c r="K2" s="14"/>
      <c r="L2" s="14"/>
      <c r="M2" s="15"/>
      <c r="N2" s="18"/>
      <c r="O2" s="19"/>
      <c r="P2" s="20" t="s">
        <v>5</v>
      </c>
      <c r="Q2" s="14"/>
      <c r="R2" s="14"/>
      <c r="S2" s="14"/>
      <c r="T2" s="21"/>
      <c r="U2" s="22" t="s">
        <v>6</v>
      </c>
      <c r="V2" s="14"/>
      <c r="W2" s="14"/>
      <c r="X2" s="14"/>
      <c r="Y2" s="15"/>
      <c r="Z2" s="22" t="s">
        <v>7</v>
      </c>
      <c r="AA2" s="14"/>
      <c r="AB2" s="14"/>
      <c r="AC2" s="20"/>
      <c r="AD2" s="14"/>
      <c r="AE2" s="15"/>
      <c r="AF2" s="13" t="s">
        <v>8</v>
      </c>
      <c r="AG2" s="9"/>
    </row>
    <row r="3" spans="1:33" s="23" customFormat="1" ht="15" customHeight="1">
      <c r="A3" s="9"/>
      <c r="B3" s="18" t="s">
        <v>9</v>
      </c>
      <c r="C3" s="18" t="s">
        <v>10</v>
      </c>
      <c r="D3" s="13" t="s">
        <v>11</v>
      </c>
      <c r="E3" s="18" t="s">
        <v>12</v>
      </c>
      <c r="F3" s="18" t="s">
        <v>13</v>
      </c>
      <c r="G3" s="15" t="s">
        <v>14</v>
      </c>
      <c r="H3" s="18" t="s">
        <v>15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12</v>
      </c>
      <c r="Q3" s="18" t="s">
        <v>13</v>
      </c>
      <c r="R3" s="15" t="s">
        <v>14</v>
      </c>
      <c r="S3" s="18" t="s">
        <v>15</v>
      </c>
      <c r="T3" s="18" t="s">
        <v>16</v>
      </c>
      <c r="U3" s="18" t="s">
        <v>12</v>
      </c>
      <c r="V3" s="18" t="s">
        <v>13</v>
      </c>
      <c r="W3" s="15" t="s">
        <v>14</v>
      </c>
      <c r="X3" s="18" t="s">
        <v>15</v>
      </c>
      <c r="Y3" s="18" t="s">
        <v>16</v>
      </c>
      <c r="Z3" s="18" t="s">
        <v>22</v>
      </c>
      <c r="AA3" s="18" t="s">
        <v>23</v>
      </c>
      <c r="AB3" s="15" t="s">
        <v>24</v>
      </c>
      <c r="AC3" s="15" t="s">
        <v>25</v>
      </c>
      <c r="AD3" s="17" t="s">
        <v>26</v>
      </c>
      <c r="AE3" s="18" t="s">
        <v>27</v>
      </c>
      <c r="AF3" s="13"/>
      <c r="AG3" s="9"/>
    </row>
    <row r="4" spans="1:33" s="23" customFormat="1" ht="15" customHeight="1">
      <c r="A4" s="9"/>
      <c r="B4" s="25">
        <v>1996</v>
      </c>
      <c r="C4" s="25" t="s">
        <v>28</v>
      </c>
      <c r="D4" s="26" t="s">
        <v>29</v>
      </c>
      <c r="E4" s="25">
        <v>4</v>
      </c>
      <c r="F4" s="25">
        <v>0</v>
      </c>
      <c r="G4" s="25">
        <v>1</v>
      </c>
      <c r="H4" s="25">
        <v>3</v>
      </c>
      <c r="I4" s="25">
        <v>8</v>
      </c>
      <c r="J4" s="25">
        <v>2</v>
      </c>
      <c r="K4" s="25">
        <v>4</v>
      </c>
      <c r="L4" s="25">
        <v>1</v>
      </c>
      <c r="M4" s="25">
        <v>1</v>
      </c>
      <c r="N4" s="27">
        <v>0.4</v>
      </c>
      <c r="O4" s="24">
        <f t="shared" ref="O4:O19" si="0">PRODUCT(I4/N4)</f>
        <v>20</v>
      </c>
      <c r="P4" s="28"/>
      <c r="Q4" s="25"/>
      <c r="R4" s="29"/>
      <c r="S4" s="25"/>
      <c r="T4" s="25"/>
      <c r="U4" s="30"/>
      <c r="V4" s="30"/>
      <c r="W4" s="30"/>
      <c r="X4" s="30"/>
      <c r="Y4" s="30"/>
      <c r="Z4" s="25"/>
      <c r="AA4" s="25"/>
      <c r="AB4" s="28"/>
      <c r="AC4" s="29"/>
      <c r="AD4" s="31">
        <v>1</v>
      </c>
      <c r="AE4" s="25"/>
      <c r="AF4" s="13"/>
      <c r="AG4" s="9"/>
    </row>
    <row r="5" spans="1:33" s="23" customFormat="1" ht="15" customHeight="1">
      <c r="A5" s="9"/>
      <c r="B5" s="32">
        <v>1997</v>
      </c>
      <c r="C5" s="32" t="s">
        <v>30</v>
      </c>
      <c r="D5" s="33" t="s">
        <v>31</v>
      </c>
      <c r="E5" s="32"/>
      <c r="F5" s="34" t="s">
        <v>32</v>
      </c>
      <c r="G5" s="35"/>
      <c r="H5" s="36"/>
      <c r="I5" s="32"/>
      <c r="J5" s="32"/>
      <c r="K5" s="32"/>
      <c r="L5" s="32"/>
      <c r="M5" s="32"/>
      <c r="N5" s="32"/>
      <c r="O5" s="24">
        <v>0</v>
      </c>
      <c r="P5" s="28"/>
      <c r="Q5" s="25"/>
      <c r="R5" s="29"/>
      <c r="S5" s="25"/>
      <c r="T5" s="25"/>
      <c r="U5" s="30"/>
      <c r="V5" s="30"/>
      <c r="W5" s="30"/>
      <c r="X5" s="30"/>
      <c r="Y5" s="30"/>
      <c r="Z5" s="25"/>
      <c r="AA5" s="25"/>
      <c r="AB5" s="28"/>
      <c r="AC5" s="28"/>
      <c r="AD5" s="28"/>
      <c r="AE5" s="28"/>
      <c r="AF5" s="13"/>
      <c r="AG5" s="9"/>
    </row>
    <row r="6" spans="1:33" s="23" customFormat="1" ht="15" customHeight="1">
      <c r="A6" s="9"/>
      <c r="B6" s="25">
        <v>1997</v>
      </c>
      <c r="C6" s="25" t="s">
        <v>33</v>
      </c>
      <c r="D6" s="26" t="s">
        <v>29</v>
      </c>
      <c r="E6" s="25">
        <v>0</v>
      </c>
      <c r="F6" s="25">
        <v>0</v>
      </c>
      <c r="G6" s="25">
        <v>0</v>
      </c>
      <c r="H6" s="29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/>
      <c r="O6" s="24"/>
      <c r="P6" s="25">
        <v>5</v>
      </c>
      <c r="Q6" s="25">
        <v>0</v>
      </c>
      <c r="R6" s="29">
        <v>2</v>
      </c>
      <c r="S6" s="25">
        <v>0</v>
      </c>
      <c r="T6" s="25">
        <v>15</v>
      </c>
      <c r="U6" s="30"/>
      <c r="V6" s="30"/>
      <c r="W6" s="30"/>
      <c r="X6" s="30"/>
      <c r="Y6" s="30"/>
      <c r="Z6" s="25"/>
      <c r="AA6" s="25"/>
      <c r="AB6" s="28"/>
      <c r="AC6" s="28"/>
      <c r="AD6" s="28"/>
      <c r="AE6" s="28"/>
      <c r="AF6" s="13" t="s">
        <v>34</v>
      </c>
      <c r="AG6" s="9"/>
    </row>
    <row r="7" spans="1:33" s="23" customFormat="1" ht="15" customHeight="1">
      <c r="A7" s="9"/>
      <c r="B7" s="25">
        <v>1998</v>
      </c>
      <c r="C7" s="25" t="s">
        <v>35</v>
      </c>
      <c r="D7" s="26" t="s">
        <v>29</v>
      </c>
      <c r="E7" s="25">
        <v>27</v>
      </c>
      <c r="F7" s="25">
        <v>1</v>
      </c>
      <c r="G7" s="25">
        <v>8</v>
      </c>
      <c r="H7" s="25">
        <v>6</v>
      </c>
      <c r="I7" s="25">
        <v>62</v>
      </c>
      <c r="J7" s="25">
        <v>22</v>
      </c>
      <c r="K7" s="25">
        <v>17</v>
      </c>
      <c r="L7" s="25">
        <v>14</v>
      </c>
      <c r="M7" s="25">
        <v>9</v>
      </c>
      <c r="N7" s="27">
        <v>0.39700000000000002</v>
      </c>
      <c r="O7" s="24">
        <f t="shared" si="0"/>
        <v>156.1712846347607</v>
      </c>
      <c r="P7" s="28"/>
      <c r="Q7" s="25"/>
      <c r="R7" s="29"/>
      <c r="S7" s="25"/>
      <c r="T7" s="25"/>
      <c r="U7" s="30"/>
      <c r="V7" s="30"/>
      <c r="W7" s="30"/>
      <c r="X7" s="30"/>
      <c r="Y7" s="30"/>
      <c r="Z7" s="25"/>
      <c r="AA7" s="25"/>
      <c r="AB7" s="28"/>
      <c r="AC7" s="28"/>
      <c r="AD7" s="28"/>
      <c r="AE7" s="28"/>
      <c r="AF7" s="13"/>
      <c r="AG7" s="9"/>
    </row>
    <row r="8" spans="1:33" s="23" customFormat="1" ht="15" customHeight="1">
      <c r="A8" s="9"/>
      <c r="B8" s="25">
        <v>1999</v>
      </c>
      <c r="C8" s="25" t="s">
        <v>28</v>
      </c>
      <c r="D8" s="26" t="s">
        <v>29</v>
      </c>
      <c r="E8" s="25">
        <v>11</v>
      </c>
      <c r="F8" s="25">
        <v>0</v>
      </c>
      <c r="G8" s="25">
        <v>7</v>
      </c>
      <c r="H8" s="25">
        <v>9</v>
      </c>
      <c r="I8" s="25">
        <v>35</v>
      </c>
      <c r="J8" s="25">
        <v>8</v>
      </c>
      <c r="K8" s="25">
        <v>9</v>
      </c>
      <c r="L8" s="25">
        <v>11</v>
      </c>
      <c r="M8" s="25">
        <v>7</v>
      </c>
      <c r="N8" s="27">
        <v>0.56499999999999995</v>
      </c>
      <c r="O8" s="24">
        <f t="shared" si="0"/>
        <v>61.946902654867266</v>
      </c>
      <c r="P8" s="25">
        <v>1</v>
      </c>
      <c r="Q8" s="25">
        <v>0</v>
      </c>
      <c r="R8" s="25">
        <v>0</v>
      </c>
      <c r="S8" s="25">
        <v>0</v>
      </c>
      <c r="T8" s="25">
        <v>0</v>
      </c>
      <c r="U8" s="30"/>
      <c r="V8" s="30"/>
      <c r="W8" s="30"/>
      <c r="X8" s="30"/>
      <c r="Y8" s="30"/>
      <c r="Z8" s="25"/>
      <c r="AA8" s="25"/>
      <c r="AB8" s="25"/>
      <c r="AC8" s="25"/>
      <c r="AD8" s="25">
        <v>1</v>
      </c>
      <c r="AE8" s="25"/>
      <c r="AF8" s="13" t="s">
        <v>34</v>
      </c>
      <c r="AG8" s="9"/>
    </row>
    <row r="9" spans="1:33" s="23" customFormat="1" ht="15" customHeight="1">
      <c r="A9" s="9"/>
      <c r="B9" s="25">
        <v>2000</v>
      </c>
      <c r="C9" s="25" t="s">
        <v>36</v>
      </c>
      <c r="D9" s="26" t="s">
        <v>37</v>
      </c>
      <c r="E9" s="25">
        <v>28</v>
      </c>
      <c r="F9" s="25">
        <v>1</v>
      </c>
      <c r="G9" s="25">
        <v>26</v>
      </c>
      <c r="H9" s="25">
        <v>10</v>
      </c>
      <c r="I9" s="25">
        <v>91</v>
      </c>
      <c r="J9" s="25">
        <v>39</v>
      </c>
      <c r="K9" s="25">
        <v>14</v>
      </c>
      <c r="L9" s="25">
        <v>11</v>
      </c>
      <c r="M9" s="25">
        <v>27</v>
      </c>
      <c r="N9" s="27">
        <v>0.47399999999999998</v>
      </c>
      <c r="O9" s="24">
        <f t="shared" si="0"/>
        <v>191.98312236286921</v>
      </c>
      <c r="P9" s="25">
        <v>12</v>
      </c>
      <c r="Q9" s="25">
        <v>0</v>
      </c>
      <c r="R9" s="25">
        <v>8</v>
      </c>
      <c r="S9" s="25">
        <v>3</v>
      </c>
      <c r="T9" s="25">
        <v>31</v>
      </c>
      <c r="U9" s="30"/>
      <c r="V9" s="30"/>
      <c r="W9" s="30"/>
      <c r="X9" s="30"/>
      <c r="Y9" s="30"/>
      <c r="Z9" s="25">
        <v>1</v>
      </c>
      <c r="AA9" s="25"/>
      <c r="AB9" s="25"/>
      <c r="AC9" s="25"/>
      <c r="AD9" s="25"/>
      <c r="AE9" s="25">
        <v>1</v>
      </c>
      <c r="AF9" s="13" t="s">
        <v>34</v>
      </c>
      <c r="AG9" s="9"/>
    </row>
    <row r="10" spans="1:33" s="23" customFormat="1" ht="15" customHeight="1">
      <c r="A10" s="9"/>
      <c r="B10" s="25">
        <v>2001</v>
      </c>
      <c r="C10" s="25" t="s">
        <v>38</v>
      </c>
      <c r="D10" s="26" t="s">
        <v>37</v>
      </c>
      <c r="E10" s="25">
        <v>28</v>
      </c>
      <c r="F10" s="25">
        <v>0</v>
      </c>
      <c r="G10" s="25">
        <v>24</v>
      </c>
      <c r="H10" s="25">
        <v>9</v>
      </c>
      <c r="I10" s="25">
        <v>67</v>
      </c>
      <c r="J10" s="25">
        <v>8</v>
      </c>
      <c r="K10" s="25">
        <v>14</v>
      </c>
      <c r="L10" s="25">
        <v>21</v>
      </c>
      <c r="M10" s="25">
        <v>24</v>
      </c>
      <c r="N10" s="27">
        <v>0.49299999999999999</v>
      </c>
      <c r="O10" s="24">
        <f t="shared" si="0"/>
        <v>135.90263691683569</v>
      </c>
      <c r="P10" s="25">
        <v>5</v>
      </c>
      <c r="Q10" s="25">
        <v>0</v>
      </c>
      <c r="R10" s="25">
        <v>2</v>
      </c>
      <c r="S10" s="25">
        <v>1</v>
      </c>
      <c r="T10" s="25">
        <v>11</v>
      </c>
      <c r="U10" s="30"/>
      <c r="V10" s="30"/>
      <c r="W10" s="30"/>
      <c r="X10" s="30"/>
      <c r="Y10" s="30"/>
      <c r="Z10" s="25"/>
      <c r="AA10" s="25"/>
      <c r="AB10" s="25"/>
      <c r="AC10" s="25"/>
      <c r="AD10" s="25"/>
      <c r="AE10" s="25"/>
      <c r="AF10" s="13" t="s">
        <v>34</v>
      </c>
      <c r="AG10" s="9"/>
    </row>
    <row r="11" spans="1:33" s="23" customFormat="1" ht="15" customHeight="1">
      <c r="A11" s="9"/>
      <c r="B11" s="25">
        <v>2002</v>
      </c>
      <c r="C11" s="25" t="s">
        <v>35</v>
      </c>
      <c r="D11" s="26" t="s">
        <v>37</v>
      </c>
      <c r="E11" s="25">
        <v>29</v>
      </c>
      <c r="F11" s="25">
        <v>1</v>
      </c>
      <c r="G11" s="25">
        <v>37</v>
      </c>
      <c r="H11" s="25">
        <v>4</v>
      </c>
      <c r="I11" s="25">
        <v>81</v>
      </c>
      <c r="J11" s="25">
        <v>9</v>
      </c>
      <c r="K11" s="25">
        <v>15</v>
      </c>
      <c r="L11" s="25">
        <v>19</v>
      </c>
      <c r="M11" s="25">
        <v>38</v>
      </c>
      <c r="N11" s="27">
        <v>0.48499999999999999</v>
      </c>
      <c r="O11" s="24">
        <f t="shared" si="0"/>
        <v>167.01030927835052</v>
      </c>
      <c r="P11" s="28"/>
      <c r="Q11" s="25"/>
      <c r="R11" s="29"/>
      <c r="S11" s="25"/>
      <c r="T11" s="25"/>
      <c r="U11" s="30">
        <v>7</v>
      </c>
      <c r="V11" s="30">
        <v>2</v>
      </c>
      <c r="W11" s="30">
        <v>18</v>
      </c>
      <c r="X11" s="30">
        <v>5</v>
      </c>
      <c r="Y11" s="30">
        <v>35</v>
      </c>
      <c r="Z11" s="25"/>
      <c r="AA11" s="25"/>
      <c r="AB11" s="25"/>
      <c r="AC11" s="25"/>
      <c r="AD11" s="25"/>
      <c r="AE11" s="25"/>
      <c r="AF11" s="37" t="s">
        <v>39</v>
      </c>
      <c r="AG11" s="9"/>
    </row>
    <row r="12" spans="1:33" s="23" customFormat="1" ht="15" customHeight="1">
      <c r="A12" s="9"/>
      <c r="B12" s="25">
        <v>2003</v>
      </c>
      <c r="C12" s="25" t="s">
        <v>28</v>
      </c>
      <c r="D12" s="26" t="s">
        <v>40</v>
      </c>
      <c r="E12" s="25">
        <v>26</v>
      </c>
      <c r="F12" s="25">
        <v>0</v>
      </c>
      <c r="G12" s="25">
        <v>19</v>
      </c>
      <c r="H12" s="25">
        <v>5</v>
      </c>
      <c r="I12" s="25">
        <v>82</v>
      </c>
      <c r="J12" s="25">
        <v>3</v>
      </c>
      <c r="K12" s="25">
        <v>18</v>
      </c>
      <c r="L12" s="25">
        <v>42</v>
      </c>
      <c r="M12" s="25">
        <v>19</v>
      </c>
      <c r="N12" s="27">
        <v>0.59899999999999998</v>
      </c>
      <c r="O12" s="24">
        <f t="shared" si="0"/>
        <v>136.89482470784642</v>
      </c>
      <c r="P12" s="25">
        <v>12</v>
      </c>
      <c r="Q12" s="25">
        <v>0</v>
      </c>
      <c r="R12" s="25">
        <v>6</v>
      </c>
      <c r="S12" s="25">
        <v>4</v>
      </c>
      <c r="T12" s="25">
        <v>19</v>
      </c>
      <c r="U12" s="30"/>
      <c r="V12" s="30"/>
      <c r="W12" s="30"/>
      <c r="X12" s="30"/>
      <c r="Y12" s="30"/>
      <c r="Z12" s="25">
        <v>1</v>
      </c>
      <c r="AA12" s="25"/>
      <c r="AB12" s="25"/>
      <c r="AC12" s="25"/>
      <c r="AD12" s="25">
        <v>1</v>
      </c>
      <c r="AE12" s="25"/>
      <c r="AF12" s="13" t="s">
        <v>34</v>
      </c>
      <c r="AG12" s="9"/>
    </row>
    <row r="13" spans="1:33" s="23" customFormat="1" ht="15" customHeight="1">
      <c r="A13" s="9"/>
      <c r="B13" s="25">
        <v>2004</v>
      </c>
      <c r="C13" s="25" t="s">
        <v>41</v>
      </c>
      <c r="D13" s="26" t="s">
        <v>42</v>
      </c>
      <c r="E13" s="25">
        <v>27</v>
      </c>
      <c r="F13" s="25">
        <v>0</v>
      </c>
      <c r="G13" s="25">
        <v>18</v>
      </c>
      <c r="H13" s="25">
        <v>4</v>
      </c>
      <c r="I13" s="25">
        <v>94</v>
      </c>
      <c r="J13" s="25">
        <v>15</v>
      </c>
      <c r="K13" s="25">
        <v>24</v>
      </c>
      <c r="L13" s="25">
        <v>37</v>
      </c>
      <c r="M13" s="25">
        <v>18</v>
      </c>
      <c r="N13" s="27">
        <v>0.55600000000000005</v>
      </c>
      <c r="O13" s="24">
        <f t="shared" si="0"/>
        <v>169.06474820143885</v>
      </c>
      <c r="P13" s="28"/>
      <c r="Q13" s="25"/>
      <c r="R13" s="29"/>
      <c r="S13" s="25"/>
      <c r="T13" s="25"/>
      <c r="U13" s="30">
        <v>7</v>
      </c>
      <c r="V13" s="30">
        <v>0</v>
      </c>
      <c r="W13" s="30">
        <v>11</v>
      </c>
      <c r="X13" s="30">
        <v>1</v>
      </c>
      <c r="Y13" s="30">
        <v>29</v>
      </c>
      <c r="Z13" s="25" t="s">
        <v>43</v>
      </c>
      <c r="AA13" s="25"/>
      <c r="AB13" s="25"/>
      <c r="AC13" s="38"/>
      <c r="AD13" s="38"/>
      <c r="AE13" s="38"/>
      <c r="AF13" s="37" t="s">
        <v>39</v>
      </c>
      <c r="AG13" s="9"/>
    </row>
    <row r="14" spans="1:33" s="23" customFormat="1" ht="15" customHeight="1">
      <c r="A14" s="9"/>
      <c r="B14" s="25">
        <v>2005</v>
      </c>
      <c r="C14" s="25" t="s">
        <v>33</v>
      </c>
      <c r="D14" s="26" t="s">
        <v>29</v>
      </c>
      <c r="E14" s="25">
        <v>25</v>
      </c>
      <c r="F14" s="25">
        <v>0</v>
      </c>
      <c r="G14" s="25">
        <v>28</v>
      </c>
      <c r="H14" s="25">
        <v>5</v>
      </c>
      <c r="I14" s="25">
        <v>59</v>
      </c>
      <c r="J14" s="25">
        <v>2</v>
      </c>
      <c r="K14" s="25">
        <v>8</v>
      </c>
      <c r="L14" s="25">
        <v>21</v>
      </c>
      <c r="M14" s="25">
        <v>28</v>
      </c>
      <c r="N14" s="27">
        <v>0.42099999999999999</v>
      </c>
      <c r="O14" s="24">
        <f t="shared" si="0"/>
        <v>140.14251781472686</v>
      </c>
      <c r="P14" s="25">
        <v>14</v>
      </c>
      <c r="Q14" s="25">
        <v>1</v>
      </c>
      <c r="R14" s="25">
        <v>15</v>
      </c>
      <c r="S14" s="25">
        <v>6</v>
      </c>
      <c r="T14" s="25">
        <v>44</v>
      </c>
      <c r="U14" s="30"/>
      <c r="V14" s="30"/>
      <c r="W14" s="30"/>
      <c r="X14" s="30"/>
      <c r="Y14" s="30"/>
      <c r="Z14" s="25"/>
      <c r="AA14" s="25"/>
      <c r="AB14" s="25"/>
      <c r="AC14" s="25"/>
      <c r="AD14" s="25"/>
      <c r="AE14" s="25"/>
      <c r="AF14" s="13" t="s">
        <v>44</v>
      </c>
      <c r="AG14" s="9"/>
    </row>
    <row r="15" spans="1:33" s="23" customFormat="1" ht="15" customHeight="1">
      <c r="A15" s="9"/>
      <c r="B15" s="25">
        <v>2006</v>
      </c>
      <c r="C15" s="25" t="s">
        <v>38</v>
      </c>
      <c r="D15" s="26" t="s">
        <v>29</v>
      </c>
      <c r="E15" s="25">
        <v>27</v>
      </c>
      <c r="F15" s="25">
        <v>3</v>
      </c>
      <c r="G15" s="25">
        <v>52</v>
      </c>
      <c r="H15" s="25">
        <v>7</v>
      </c>
      <c r="I15" s="25">
        <v>97</v>
      </c>
      <c r="J15" s="25">
        <v>2</v>
      </c>
      <c r="K15" s="25">
        <v>14</v>
      </c>
      <c r="L15" s="25">
        <v>26</v>
      </c>
      <c r="M15" s="25">
        <v>55</v>
      </c>
      <c r="N15" s="27">
        <v>0.47499999999999998</v>
      </c>
      <c r="O15" s="24">
        <f t="shared" si="0"/>
        <v>204.21052631578948</v>
      </c>
      <c r="P15" s="25">
        <v>7</v>
      </c>
      <c r="Q15" s="25">
        <v>0</v>
      </c>
      <c r="R15" s="25">
        <v>6</v>
      </c>
      <c r="S15" s="25">
        <v>0</v>
      </c>
      <c r="T15" s="25">
        <v>13</v>
      </c>
      <c r="U15" s="30"/>
      <c r="V15" s="30"/>
      <c r="W15" s="30"/>
      <c r="X15" s="30"/>
      <c r="Y15" s="30"/>
      <c r="Z15" s="25">
        <v>1</v>
      </c>
      <c r="AA15" s="25"/>
      <c r="AB15" s="25"/>
      <c r="AC15" s="25"/>
      <c r="AD15" s="25"/>
      <c r="AE15" s="25"/>
      <c r="AF15" s="13" t="s">
        <v>45</v>
      </c>
      <c r="AG15" s="9"/>
    </row>
    <row r="16" spans="1:33" s="23" customFormat="1" ht="15" customHeight="1">
      <c r="A16" s="9"/>
      <c r="B16" s="25">
        <v>2007</v>
      </c>
      <c r="C16" s="25" t="s">
        <v>46</v>
      </c>
      <c r="D16" s="26" t="s">
        <v>29</v>
      </c>
      <c r="E16" s="25">
        <v>26</v>
      </c>
      <c r="F16" s="25">
        <v>3</v>
      </c>
      <c r="G16" s="25">
        <v>41</v>
      </c>
      <c r="H16" s="25">
        <v>7</v>
      </c>
      <c r="I16" s="25">
        <v>87</v>
      </c>
      <c r="J16" s="25">
        <v>4</v>
      </c>
      <c r="K16" s="25">
        <v>9</v>
      </c>
      <c r="L16" s="25">
        <v>30</v>
      </c>
      <c r="M16" s="25">
        <v>44</v>
      </c>
      <c r="N16" s="27">
        <v>0.49199999999999999</v>
      </c>
      <c r="O16" s="24">
        <f t="shared" si="0"/>
        <v>176.82926829268294</v>
      </c>
      <c r="P16" s="25">
        <v>15</v>
      </c>
      <c r="Q16" s="25">
        <v>1</v>
      </c>
      <c r="R16" s="25">
        <v>18</v>
      </c>
      <c r="S16" s="25">
        <v>4</v>
      </c>
      <c r="T16" s="25">
        <v>47</v>
      </c>
      <c r="U16" s="30"/>
      <c r="V16" s="30"/>
      <c r="W16" s="30"/>
      <c r="X16" s="30"/>
      <c r="Y16" s="30"/>
      <c r="Z16" s="25"/>
      <c r="AA16" s="25"/>
      <c r="AB16" s="25"/>
      <c r="AC16" s="25">
        <v>1</v>
      </c>
      <c r="AD16" s="25"/>
      <c r="AE16" s="25"/>
      <c r="AF16" s="13" t="s">
        <v>44</v>
      </c>
      <c r="AG16" s="9"/>
    </row>
    <row r="17" spans="1:34" s="23" customFormat="1" ht="15" customHeight="1">
      <c r="A17" s="9"/>
      <c r="B17" s="25">
        <v>2008</v>
      </c>
      <c r="C17" s="25" t="s">
        <v>38</v>
      </c>
      <c r="D17" s="26" t="s">
        <v>29</v>
      </c>
      <c r="E17" s="25">
        <v>24</v>
      </c>
      <c r="F17" s="25">
        <v>0</v>
      </c>
      <c r="G17" s="25">
        <v>24</v>
      </c>
      <c r="H17" s="25">
        <v>3</v>
      </c>
      <c r="I17" s="25">
        <v>63</v>
      </c>
      <c r="J17" s="25">
        <v>1</v>
      </c>
      <c r="K17" s="25">
        <v>9</v>
      </c>
      <c r="L17" s="25">
        <v>29</v>
      </c>
      <c r="M17" s="25">
        <v>24</v>
      </c>
      <c r="N17" s="27">
        <v>0.41399999999999998</v>
      </c>
      <c r="O17" s="24">
        <f t="shared" si="0"/>
        <v>152.17391304347828</v>
      </c>
      <c r="P17" s="25">
        <v>7</v>
      </c>
      <c r="Q17" s="25">
        <v>0</v>
      </c>
      <c r="R17" s="25">
        <v>10</v>
      </c>
      <c r="S17" s="25">
        <v>0</v>
      </c>
      <c r="T17" s="25">
        <v>19</v>
      </c>
      <c r="U17" s="30"/>
      <c r="V17" s="30"/>
      <c r="W17" s="30"/>
      <c r="X17" s="30"/>
      <c r="Y17" s="30"/>
      <c r="Z17" s="25"/>
      <c r="AA17" s="25"/>
      <c r="AB17" s="25"/>
      <c r="AC17" s="25"/>
      <c r="AD17" s="25"/>
      <c r="AE17" s="25"/>
      <c r="AF17" s="13" t="s">
        <v>45</v>
      </c>
      <c r="AG17" s="9"/>
    </row>
    <row r="18" spans="1:34" s="23" customFormat="1" ht="15" customHeight="1">
      <c r="A18" s="9"/>
      <c r="B18" s="25">
        <v>2009</v>
      </c>
      <c r="C18" s="25" t="s">
        <v>30</v>
      </c>
      <c r="D18" s="26" t="s">
        <v>29</v>
      </c>
      <c r="E18" s="25">
        <v>24</v>
      </c>
      <c r="F18" s="25">
        <v>0</v>
      </c>
      <c r="G18" s="25">
        <v>27</v>
      </c>
      <c r="H18" s="25">
        <v>3</v>
      </c>
      <c r="I18" s="25">
        <v>65</v>
      </c>
      <c r="J18" s="25">
        <v>3</v>
      </c>
      <c r="K18" s="25">
        <v>10</v>
      </c>
      <c r="L18" s="25">
        <v>25</v>
      </c>
      <c r="M18" s="25">
        <v>27</v>
      </c>
      <c r="N18" s="27">
        <v>0.42199999999999999</v>
      </c>
      <c r="O18" s="24">
        <f t="shared" si="0"/>
        <v>154.02843601895736</v>
      </c>
      <c r="P18" s="25">
        <v>5</v>
      </c>
      <c r="Q18" s="25">
        <v>2</v>
      </c>
      <c r="R18" s="29">
        <v>8</v>
      </c>
      <c r="S18" s="25">
        <v>3</v>
      </c>
      <c r="T18" s="25">
        <v>19</v>
      </c>
      <c r="U18" s="30"/>
      <c r="V18" s="30"/>
      <c r="W18" s="30"/>
      <c r="X18" s="30"/>
      <c r="Y18" s="30"/>
      <c r="Z18" s="25"/>
      <c r="AA18" s="25"/>
      <c r="AB18" s="25"/>
      <c r="AC18" s="25"/>
      <c r="AD18" s="25"/>
      <c r="AE18" s="25"/>
      <c r="AF18" s="13" t="s">
        <v>34</v>
      </c>
      <c r="AG18" s="9"/>
    </row>
    <row r="19" spans="1:34" s="23" customFormat="1" ht="15" customHeight="1">
      <c r="A19" s="9"/>
      <c r="B19" s="25">
        <v>2010</v>
      </c>
      <c r="C19" s="25" t="s">
        <v>47</v>
      </c>
      <c r="D19" s="26" t="s">
        <v>29</v>
      </c>
      <c r="E19" s="25">
        <v>26</v>
      </c>
      <c r="F19" s="25">
        <v>0</v>
      </c>
      <c r="G19" s="25">
        <v>29</v>
      </c>
      <c r="H19" s="25">
        <v>3</v>
      </c>
      <c r="I19" s="25">
        <v>55</v>
      </c>
      <c r="J19" s="25">
        <v>1</v>
      </c>
      <c r="K19" s="25">
        <v>7</v>
      </c>
      <c r="L19" s="25">
        <v>18</v>
      </c>
      <c r="M19" s="25">
        <v>29</v>
      </c>
      <c r="N19" s="27">
        <v>0.39600000000000002</v>
      </c>
      <c r="O19" s="24">
        <f t="shared" si="0"/>
        <v>138.88888888888889</v>
      </c>
      <c r="P19" s="25">
        <v>3</v>
      </c>
      <c r="Q19" s="25">
        <v>0</v>
      </c>
      <c r="R19" s="29">
        <v>2</v>
      </c>
      <c r="S19" s="25">
        <v>0</v>
      </c>
      <c r="T19" s="25">
        <v>5</v>
      </c>
      <c r="U19" s="30"/>
      <c r="V19" s="30"/>
      <c r="W19" s="30"/>
      <c r="X19" s="30"/>
      <c r="Y19" s="30"/>
      <c r="Z19" s="25">
        <v>1</v>
      </c>
      <c r="AA19" s="25"/>
      <c r="AB19" s="25"/>
      <c r="AC19" s="25"/>
      <c r="AD19" s="25"/>
      <c r="AE19" s="25"/>
      <c r="AF19" s="13" t="s">
        <v>34</v>
      </c>
      <c r="AG19" s="9"/>
    </row>
    <row r="20" spans="1:34" s="23" customFormat="1" ht="15" customHeight="1">
      <c r="A20" s="9"/>
      <c r="B20" s="25">
        <v>2011</v>
      </c>
      <c r="C20" s="25" t="s">
        <v>33</v>
      </c>
      <c r="D20" s="26" t="s">
        <v>48</v>
      </c>
      <c r="E20" s="25">
        <v>26</v>
      </c>
      <c r="F20" s="25">
        <v>1</v>
      </c>
      <c r="G20" s="25">
        <v>16</v>
      </c>
      <c r="H20" s="25">
        <v>3</v>
      </c>
      <c r="I20" s="25">
        <v>52</v>
      </c>
      <c r="J20" s="25">
        <v>3</v>
      </c>
      <c r="K20" s="25">
        <v>7</v>
      </c>
      <c r="L20" s="25">
        <v>25</v>
      </c>
      <c r="M20" s="25">
        <v>17</v>
      </c>
      <c r="N20" s="27">
        <v>0.40300000000000002</v>
      </c>
      <c r="O20" s="24">
        <f>PRODUCT(I20/N20)</f>
        <v>129.03225806451613</v>
      </c>
      <c r="P20" s="25">
        <v>12</v>
      </c>
      <c r="Q20" s="25">
        <v>1</v>
      </c>
      <c r="R20" s="29">
        <v>16</v>
      </c>
      <c r="S20" s="25">
        <v>5</v>
      </c>
      <c r="T20" s="25">
        <v>35</v>
      </c>
      <c r="U20" s="30"/>
      <c r="V20" s="30"/>
      <c r="W20" s="30"/>
      <c r="X20" s="30"/>
      <c r="Y20" s="30"/>
      <c r="Z20" s="25"/>
      <c r="AA20" s="25"/>
      <c r="AB20" s="25"/>
      <c r="AC20" s="25"/>
      <c r="AD20" s="25"/>
      <c r="AE20" s="25"/>
      <c r="AF20" s="13" t="s">
        <v>34</v>
      </c>
      <c r="AG20" s="9"/>
    </row>
    <row r="21" spans="1:34" s="23" customFormat="1" ht="15" customHeight="1">
      <c r="A21" s="9"/>
      <c r="B21" s="25">
        <v>2012</v>
      </c>
      <c r="C21" s="25" t="s">
        <v>49</v>
      </c>
      <c r="D21" s="26" t="s">
        <v>29</v>
      </c>
      <c r="E21" s="25">
        <v>25</v>
      </c>
      <c r="F21" s="25">
        <v>0</v>
      </c>
      <c r="G21" s="25">
        <v>40</v>
      </c>
      <c r="H21" s="25">
        <v>3</v>
      </c>
      <c r="I21" s="25">
        <v>66</v>
      </c>
      <c r="J21" s="25">
        <v>3</v>
      </c>
      <c r="K21" s="25">
        <v>8</v>
      </c>
      <c r="L21" s="25">
        <v>15</v>
      </c>
      <c r="M21" s="25">
        <v>40</v>
      </c>
      <c r="N21" s="27">
        <v>0.41299999999999998</v>
      </c>
      <c r="O21" s="24">
        <f>PRODUCT(I21/N21)</f>
        <v>159.80629539951573</v>
      </c>
      <c r="P21" s="25">
        <v>6</v>
      </c>
      <c r="Q21" s="25">
        <v>1</v>
      </c>
      <c r="R21" s="29">
        <v>11</v>
      </c>
      <c r="S21" s="25">
        <v>2</v>
      </c>
      <c r="T21" s="25">
        <v>23</v>
      </c>
      <c r="U21" s="30"/>
      <c r="V21" s="30"/>
      <c r="W21" s="30"/>
      <c r="X21" s="30"/>
      <c r="Y21" s="30"/>
      <c r="Z21" s="25">
        <v>1</v>
      </c>
      <c r="AA21" s="25"/>
      <c r="AB21" s="25"/>
      <c r="AC21" s="25"/>
      <c r="AD21" s="25"/>
      <c r="AE21" s="25"/>
      <c r="AF21" s="13" t="s">
        <v>34</v>
      </c>
      <c r="AG21" s="9"/>
    </row>
    <row r="22" spans="1:34" s="23" customFormat="1" ht="15" customHeight="1">
      <c r="A22" s="1"/>
      <c r="B22" s="16" t="s">
        <v>50</v>
      </c>
      <c r="C22" s="17"/>
      <c r="D22" s="15"/>
      <c r="E22" s="18">
        <f t="shared" ref="E22:M22" si="1">SUM(E4:E21)</f>
        <v>383</v>
      </c>
      <c r="F22" s="18">
        <f t="shared" si="1"/>
        <v>10</v>
      </c>
      <c r="G22" s="18">
        <f t="shared" si="1"/>
        <v>397</v>
      </c>
      <c r="H22" s="18">
        <f t="shared" si="1"/>
        <v>84</v>
      </c>
      <c r="I22" s="18">
        <f t="shared" si="1"/>
        <v>1064</v>
      </c>
      <c r="J22" s="18">
        <f t="shared" si="1"/>
        <v>125</v>
      </c>
      <c r="K22" s="18">
        <f t="shared" si="1"/>
        <v>187</v>
      </c>
      <c r="L22" s="18">
        <f t="shared" si="1"/>
        <v>345</v>
      </c>
      <c r="M22" s="18">
        <f t="shared" si="1"/>
        <v>407</v>
      </c>
      <c r="N22" s="39">
        <f>PRODUCT(I22/O22)</f>
        <v>0.46380128350126471</v>
      </c>
      <c r="O22" s="18">
        <f t="shared" ref="O22:AE22" si="2">SUM(O4:O21)</f>
        <v>2294.0859325955244</v>
      </c>
      <c r="P22" s="18">
        <f t="shared" si="2"/>
        <v>104</v>
      </c>
      <c r="Q22" s="18">
        <f t="shared" si="2"/>
        <v>6</v>
      </c>
      <c r="R22" s="18">
        <f t="shared" si="2"/>
        <v>104</v>
      </c>
      <c r="S22" s="18">
        <f t="shared" si="2"/>
        <v>28</v>
      </c>
      <c r="T22" s="18">
        <f t="shared" si="2"/>
        <v>281</v>
      </c>
      <c r="U22" s="18">
        <f t="shared" si="2"/>
        <v>14</v>
      </c>
      <c r="V22" s="18">
        <f t="shared" si="2"/>
        <v>2</v>
      </c>
      <c r="W22" s="18">
        <f t="shared" si="2"/>
        <v>29</v>
      </c>
      <c r="X22" s="18">
        <f t="shared" si="2"/>
        <v>6</v>
      </c>
      <c r="Y22" s="18">
        <f t="shared" si="2"/>
        <v>64</v>
      </c>
      <c r="Z22" s="18">
        <f t="shared" si="2"/>
        <v>5</v>
      </c>
      <c r="AA22" s="18">
        <f t="shared" si="2"/>
        <v>0</v>
      </c>
      <c r="AB22" s="18">
        <f t="shared" si="2"/>
        <v>0</v>
      </c>
      <c r="AC22" s="18">
        <f t="shared" si="2"/>
        <v>1</v>
      </c>
      <c r="AD22" s="18">
        <f t="shared" si="2"/>
        <v>3</v>
      </c>
      <c r="AE22" s="18">
        <f t="shared" si="2"/>
        <v>1</v>
      </c>
      <c r="AF22" s="13"/>
      <c r="AG22" s="9"/>
    </row>
    <row r="23" spans="1:34" ht="15" customHeight="1">
      <c r="A23" s="9"/>
      <c r="B23" s="26" t="s">
        <v>51</v>
      </c>
      <c r="C23" s="31"/>
      <c r="D23" s="40">
        <f>SUM(F22:H22)+((I22-F22-G22)/3)+(E22/3)+(Z22*25)+(AA22*25)+(AB22*10)+(AC22*25)+(AD22*20)+(AE22*15)-20-20</f>
        <v>1022.6666666666665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9"/>
    </row>
    <row r="24" spans="1:34" s="23" customFormat="1" ht="15" customHeight="1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4"/>
      <c r="P24" s="41"/>
      <c r="Q24" s="45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6"/>
      <c r="AG24" s="9"/>
    </row>
    <row r="25" spans="1:34" ht="15" customHeight="1">
      <c r="A25" s="9"/>
      <c r="B25" s="22" t="s">
        <v>52</v>
      </c>
      <c r="C25" s="47"/>
      <c r="D25" s="47"/>
      <c r="E25" s="18" t="s">
        <v>12</v>
      </c>
      <c r="F25" s="18" t="s">
        <v>13</v>
      </c>
      <c r="G25" s="15" t="s">
        <v>14</v>
      </c>
      <c r="H25" s="18" t="s">
        <v>15</v>
      </c>
      <c r="I25" s="18" t="s">
        <v>16</v>
      </c>
      <c r="J25" s="41"/>
      <c r="K25" s="18" t="s">
        <v>53</v>
      </c>
      <c r="L25" s="18" t="s">
        <v>54</v>
      </c>
      <c r="M25" s="18" t="s">
        <v>55</v>
      </c>
      <c r="N25" s="18" t="s">
        <v>21</v>
      </c>
      <c r="O25" s="24"/>
      <c r="P25" s="48" t="s">
        <v>56</v>
      </c>
      <c r="Q25" s="12"/>
      <c r="R25" s="12"/>
      <c r="S25" s="12"/>
      <c r="T25" s="49"/>
      <c r="U25" s="49"/>
      <c r="V25" s="49"/>
      <c r="W25" s="49"/>
      <c r="X25" s="49"/>
      <c r="Y25" s="12"/>
      <c r="Z25" s="12"/>
      <c r="AA25" s="12"/>
      <c r="AB25" s="12"/>
      <c r="AC25" s="12"/>
      <c r="AD25" s="12"/>
      <c r="AE25" s="12"/>
      <c r="AF25" s="29"/>
      <c r="AG25" s="9"/>
      <c r="AH25" s="41"/>
    </row>
    <row r="26" spans="1:34" ht="15" customHeight="1">
      <c r="A26" s="9"/>
      <c r="B26" s="48" t="s">
        <v>3</v>
      </c>
      <c r="C26" s="12"/>
      <c r="D26" s="50"/>
      <c r="E26" s="25">
        <f>PRODUCT(E22)</f>
        <v>383</v>
      </c>
      <c r="F26" s="25">
        <f>PRODUCT(F22)</f>
        <v>10</v>
      </c>
      <c r="G26" s="25">
        <f>PRODUCT(G22)</f>
        <v>397</v>
      </c>
      <c r="H26" s="25">
        <f>PRODUCT(H22)</f>
        <v>84</v>
      </c>
      <c r="I26" s="25">
        <f>PRODUCT(I22)</f>
        <v>1064</v>
      </c>
      <c r="J26" s="41"/>
      <c r="K26" s="51">
        <f>PRODUCT((F26+G26)/E26)</f>
        <v>1.0626631853785902</v>
      </c>
      <c r="L26" s="51">
        <f>PRODUCT(H26/E26)</f>
        <v>0.21932114882506529</v>
      </c>
      <c r="M26" s="51">
        <f>PRODUCT(I26/E26)</f>
        <v>2.7780678851174936</v>
      </c>
      <c r="N26" s="52">
        <f>PRODUCT(N22)</f>
        <v>0.46380128350126471</v>
      </c>
      <c r="O26" s="24">
        <f>PRODUCT(O22)</f>
        <v>2294.0859325955244</v>
      </c>
      <c r="P26" s="53" t="s">
        <v>57</v>
      </c>
      <c r="Q26" s="54"/>
      <c r="R26" s="54"/>
      <c r="S26" s="55" t="s">
        <v>58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 t="s">
        <v>59</v>
      </c>
      <c r="AE26" s="55"/>
      <c r="AF26" s="57" t="s">
        <v>60</v>
      </c>
      <c r="AG26" s="9"/>
      <c r="AH26" s="41"/>
    </row>
    <row r="27" spans="1:34" ht="15" customHeight="1">
      <c r="A27" s="9"/>
      <c r="B27" s="58" t="s">
        <v>5</v>
      </c>
      <c r="C27" s="59"/>
      <c r="D27" s="60"/>
      <c r="E27" s="25">
        <f>SUM(P22)</f>
        <v>104</v>
      </c>
      <c r="F27" s="25">
        <f>SUM(Q22)</f>
        <v>6</v>
      </c>
      <c r="G27" s="25">
        <f>SUM(R22)</f>
        <v>104</v>
      </c>
      <c r="H27" s="25">
        <f>SUM(S22)</f>
        <v>28</v>
      </c>
      <c r="I27" s="25">
        <f>SUM(T22)</f>
        <v>281</v>
      </c>
      <c r="J27" s="41"/>
      <c r="K27" s="51">
        <f>PRODUCT((F27+G27)/E27)</f>
        <v>1.0576923076923077</v>
      </c>
      <c r="L27" s="51">
        <f>PRODUCT(H27/E27)</f>
        <v>0.26923076923076922</v>
      </c>
      <c r="M27" s="51">
        <f>PRODUCT(I27/E27)</f>
        <v>2.7019230769230771</v>
      </c>
      <c r="N27" s="52"/>
      <c r="O27" s="24" t="e">
        <f>PRODUCT(I27/N27)</f>
        <v>#DIV/0!</v>
      </c>
      <c r="P27" s="61" t="s">
        <v>61</v>
      </c>
      <c r="Q27" s="62"/>
      <c r="R27" s="62"/>
      <c r="S27" s="63" t="s">
        <v>62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 t="s">
        <v>63</v>
      </c>
      <c r="AE27" s="63"/>
      <c r="AF27" s="65" t="s">
        <v>64</v>
      </c>
      <c r="AG27" s="9"/>
      <c r="AH27" s="41"/>
    </row>
    <row r="28" spans="1:34" ht="15" customHeight="1">
      <c r="A28" s="9"/>
      <c r="B28" s="66" t="s">
        <v>6</v>
      </c>
      <c r="C28" s="67"/>
      <c r="D28" s="68"/>
      <c r="E28" s="30">
        <f>SUM(U22)</f>
        <v>14</v>
      </c>
      <c r="F28" s="30">
        <f>SUM(V22)</f>
        <v>2</v>
      </c>
      <c r="G28" s="30">
        <f>SUM(W22)</f>
        <v>29</v>
      </c>
      <c r="H28" s="30">
        <f>SUM(X22)</f>
        <v>6</v>
      </c>
      <c r="I28" s="30">
        <f>SUM(Y22)</f>
        <v>64</v>
      </c>
      <c r="J28" s="41"/>
      <c r="K28" s="69">
        <f>PRODUCT((F28+G28)/E28)</f>
        <v>2.2142857142857144</v>
      </c>
      <c r="L28" s="69">
        <f>PRODUCT(H28/E28)</f>
        <v>0.42857142857142855</v>
      </c>
      <c r="M28" s="69">
        <f>PRODUCT(I28/E28)</f>
        <v>4.5714285714285712</v>
      </c>
      <c r="N28" s="70">
        <v>0.56100000000000005</v>
      </c>
      <c r="O28" s="24">
        <f>PRODUCT(I28/N28)</f>
        <v>114.08199643493759</v>
      </c>
      <c r="P28" s="61" t="s">
        <v>65</v>
      </c>
      <c r="Q28" s="62"/>
      <c r="R28" s="62"/>
      <c r="S28" s="63" t="s">
        <v>62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 t="s">
        <v>63</v>
      </c>
      <c r="AE28" s="63"/>
      <c r="AF28" s="65" t="s">
        <v>64</v>
      </c>
      <c r="AG28" s="9"/>
      <c r="AH28" s="41"/>
    </row>
    <row r="29" spans="1:34" ht="15" customHeight="1">
      <c r="A29" s="9"/>
      <c r="B29" s="71" t="s">
        <v>66</v>
      </c>
      <c r="C29" s="72"/>
      <c r="D29" s="73"/>
      <c r="E29" s="18">
        <f>SUM(E26:E28)</f>
        <v>501</v>
      </c>
      <c r="F29" s="18">
        <f>SUM(F26:F28)</f>
        <v>18</v>
      </c>
      <c r="G29" s="18">
        <f>SUM(G26:G28)</f>
        <v>530</v>
      </c>
      <c r="H29" s="18">
        <f>SUM(H26:H28)</f>
        <v>118</v>
      </c>
      <c r="I29" s="18">
        <f>SUM(I26:I28)</f>
        <v>1409</v>
      </c>
      <c r="J29" s="41"/>
      <c r="K29" s="74">
        <f>PRODUCT((F29+G29)/E29)</f>
        <v>1.093812375249501</v>
      </c>
      <c r="L29" s="74">
        <f>PRODUCT(H29/E29)</f>
        <v>0.23552894211576847</v>
      </c>
      <c r="M29" s="74">
        <f>PRODUCT(I29/E29)</f>
        <v>2.8123752495009979</v>
      </c>
      <c r="N29" s="39"/>
      <c r="O29" s="24" t="e">
        <f>SUM(O26:O28)</f>
        <v>#DIV/0!</v>
      </c>
      <c r="P29" s="75" t="s">
        <v>67</v>
      </c>
      <c r="Q29" s="76"/>
      <c r="R29" s="76"/>
      <c r="S29" s="77" t="s">
        <v>68</v>
      </c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 t="s">
        <v>69</v>
      </c>
      <c r="AE29" s="77"/>
      <c r="AF29" s="79" t="s">
        <v>70</v>
      </c>
      <c r="AG29" s="9"/>
      <c r="AH29" s="41"/>
    </row>
    <row r="30" spans="1:34" ht="15" customHeight="1">
      <c r="A30" s="9"/>
      <c r="B30" s="43"/>
      <c r="C30" s="43"/>
      <c r="D30" s="43"/>
      <c r="E30" s="43"/>
      <c r="F30" s="43"/>
      <c r="G30" s="43"/>
      <c r="H30" s="43"/>
      <c r="I30" s="43"/>
      <c r="J30" s="41"/>
      <c r="K30" s="43"/>
      <c r="L30" s="43"/>
      <c r="M30" s="43"/>
      <c r="N30" s="42"/>
      <c r="O30" s="24"/>
      <c r="P30" s="41"/>
      <c r="Q30" s="45"/>
      <c r="R30" s="41"/>
      <c r="S30" s="41"/>
      <c r="T30" s="24"/>
      <c r="U30" s="24"/>
      <c r="V30" s="80"/>
      <c r="W30" s="41"/>
      <c r="X30" s="41"/>
      <c r="Y30" s="41"/>
      <c r="Z30" s="41"/>
      <c r="AA30" s="41"/>
      <c r="AB30" s="41"/>
      <c r="AC30" s="41"/>
      <c r="AD30" s="41"/>
      <c r="AE30" s="41"/>
      <c r="AF30" s="24"/>
      <c r="AG30" s="9"/>
      <c r="AH30" s="24"/>
    </row>
    <row r="31" spans="1:34" ht="15" customHeight="1">
      <c r="A31" s="9"/>
      <c r="B31" s="48" t="s">
        <v>71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81"/>
      <c r="O31" s="11"/>
      <c r="P31" s="12"/>
      <c r="Q31" s="12"/>
      <c r="R31" s="12"/>
      <c r="S31" s="12"/>
      <c r="T31" s="11"/>
      <c r="U31" s="11"/>
      <c r="V31" s="82"/>
      <c r="W31" s="12"/>
      <c r="X31" s="12"/>
      <c r="Y31" s="12"/>
      <c r="Z31" s="12"/>
      <c r="AA31" s="12"/>
      <c r="AB31" s="12"/>
      <c r="AC31" s="12"/>
      <c r="AD31" s="12"/>
      <c r="AE31" s="12"/>
      <c r="AF31" s="83"/>
      <c r="AG31" s="9"/>
    </row>
    <row r="32" spans="1:34" ht="15" customHeight="1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5"/>
      <c r="O32" s="24"/>
      <c r="P32" s="41"/>
      <c r="Q32" s="45"/>
      <c r="R32" s="41"/>
      <c r="S32" s="41"/>
      <c r="T32" s="24"/>
      <c r="U32" s="24"/>
      <c r="V32" s="80"/>
      <c r="W32" s="41"/>
      <c r="X32" s="41"/>
      <c r="Y32" s="41"/>
      <c r="Z32" s="41"/>
      <c r="AA32" s="41"/>
      <c r="AB32" s="41"/>
      <c r="AC32" s="41"/>
      <c r="AD32" s="41"/>
      <c r="AE32" s="41"/>
      <c r="AF32" s="46"/>
      <c r="AG32" s="9"/>
    </row>
    <row r="33" spans="1:33" ht="15" customHeight="1">
      <c r="A33" s="9"/>
      <c r="B33" s="41" t="s">
        <v>72</v>
      </c>
      <c r="C33" s="41"/>
      <c r="D33" s="41" t="s">
        <v>73</v>
      </c>
      <c r="E33" s="41"/>
      <c r="F33" s="41"/>
      <c r="G33" s="41"/>
      <c r="H33" s="41"/>
      <c r="I33" s="41"/>
      <c r="J33" s="41"/>
      <c r="K33" s="41"/>
      <c r="L33" s="41"/>
      <c r="M33" s="41"/>
      <c r="N33" s="45"/>
      <c r="O33" s="24"/>
      <c r="P33" s="41"/>
      <c r="Q33" s="45"/>
      <c r="R33" s="41"/>
      <c r="S33" s="41"/>
      <c r="T33" s="24"/>
      <c r="U33" s="24"/>
      <c r="V33" s="80"/>
      <c r="W33" s="41"/>
      <c r="X33" s="41"/>
      <c r="Y33" s="41"/>
      <c r="Z33" s="41"/>
      <c r="AA33" s="41"/>
      <c r="AB33" s="41"/>
      <c r="AC33" s="41"/>
      <c r="AD33" s="41"/>
      <c r="AE33" s="41"/>
      <c r="AF33" s="46"/>
      <c r="AG33" s="9"/>
    </row>
    <row r="34" spans="1:33" ht="15" customHeight="1">
      <c r="A34" s="9"/>
      <c r="B34" s="41"/>
      <c r="C34" s="41"/>
      <c r="D34" s="41" t="s">
        <v>74</v>
      </c>
      <c r="E34" s="41"/>
      <c r="F34" s="41"/>
      <c r="G34" s="41"/>
      <c r="H34" s="41"/>
      <c r="I34" s="41"/>
      <c r="J34" s="41"/>
      <c r="K34" s="41"/>
      <c r="L34" s="41"/>
      <c r="M34" s="41"/>
      <c r="N34" s="45"/>
      <c r="O34" s="24"/>
      <c r="P34" s="41"/>
      <c r="Q34" s="45"/>
      <c r="R34" s="41"/>
      <c r="S34" s="41"/>
      <c r="T34" s="24"/>
      <c r="U34" s="24"/>
      <c r="V34" s="80"/>
      <c r="W34" s="41"/>
      <c r="X34" s="41"/>
      <c r="Y34" s="41"/>
      <c r="Z34" s="41"/>
      <c r="AA34" s="41"/>
      <c r="AB34" s="41"/>
      <c r="AC34" s="41"/>
      <c r="AD34" s="41"/>
      <c r="AE34" s="41"/>
      <c r="AF34" s="46"/>
    </row>
    <row r="35" spans="1:33" ht="15" customHeight="1">
      <c r="A35" s="9"/>
      <c r="B35" s="41"/>
      <c r="C35" s="41"/>
      <c r="D35" s="41" t="s">
        <v>75</v>
      </c>
      <c r="E35" s="41"/>
      <c r="F35" s="41"/>
      <c r="G35" s="41"/>
      <c r="H35" s="41"/>
      <c r="I35" s="41"/>
      <c r="J35" s="41"/>
      <c r="K35" s="41"/>
      <c r="L35" s="41"/>
      <c r="M35" s="41"/>
      <c r="N35" s="45"/>
      <c r="O35" s="24"/>
      <c r="P35" s="41"/>
      <c r="Q35" s="45"/>
      <c r="R35" s="41"/>
      <c r="S35" s="41"/>
      <c r="T35" s="24"/>
      <c r="U35" s="24"/>
      <c r="V35" s="80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9"/>
    </row>
    <row r="36" spans="1:33" ht="15" customHeight="1">
      <c r="A36" s="9"/>
      <c r="B36" s="41"/>
      <c r="C36" s="41"/>
      <c r="D36" s="41" t="s">
        <v>76</v>
      </c>
      <c r="E36" s="41"/>
      <c r="F36" s="41"/>
      <c r="G36" s="41"/>
      <c r="H36" s="41"/>
      <c r="I36" s="41"/>
      <c r="J36" s="41"/>
      <c r="K36" s="41"/>
      <c r="L36" s="41"/>
      <c r="M36" s="41"/>
      <c r="N36" s="45"/>
      <c r="O36" s="24"/>
      <c r="P36" s="41"/>
      <c r="Q36" s="45"/>
      <c r="R36" s="41"/>
      <c r="S36" s="41"/>
      <c r="T36" s="24"/>
      <c r="U36" s="24"/>
      <c r="V36" s="80"/>
      <c r="W36" s="41"/>
      <c r="X36" s="41"/>
      <c r="Y36" s="41"/>
      <c r="Z36" s="41"/>
      <c r="AA36" s="41"/>
      <c r="AB36" s="41"/>
      <c r="AC36" s="41"/>
      <c r="AD36" s="41"/>
      <c r="AE36" s="41"/>
      <c r="AF36" s="46"/>
    </row>
    <row r="37" spans="1:33" ht="15" customHeight="1">
      <c r="A37" s="9"/>
      <c r="B37" s="41"/>
      <c r="C37" s="41"/>
      <c r="D37" s="41" t="s">
        <v>77</v>
      </c>
      <c r="E37" s="41"/>
      <c r="F37" s="41"/>
      <c r="G37" s="41"/>
      <c r="H37" s="41"/>
      <c r="I37" s="41"/>
      <c r="J37" s="41"/>
      <c r="K37" s="41"/>
      <c r="L37" s="41"/>
      <c r="M37" s="84"/>
      <c r="N37" s="84"/>
      <c r="O37" s="24"/>
      <c r="P37" s="41"/>
      <c r="Q37" s="45"/>
      <c r="R37" s="41"/>
      <c r="S37" s="24"/>
      <c r="T37" s="24"/>
      <c r="U37" s="24"/>
      <c r="V37" s="24"/>
      <c r="W37" s="41"/>
      <c r="X37" s="41"/>
      <c r="Y37" s="41"/>
      <c r="Z37" s="41"/>
      <c r="AA37" s="41"/>
      <c r="AB37" s="41"/>
      <c r="AC37" s="41"/>
      <c r="AD37" s="41"/>
      <c r="AE37" s="41"/>
      <c r="AF37" s="46"/>
    </row>
    <row r="38" spans="1:33" ht="15" customHeight="1">
      <c r="A38" s="9"/>
      <c r="B38" s="41"/>
      <c r="C38" s="41"/>
      <c r="D38" s="41" t="s">
        <v>78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5"/>
      <c r="R38" s="41"/>
      <c r="S38" s="41"/>
      <c r="T38" s="24"/>
      <c r="U38" s="24"/>
      <c r="V38" s="80"/>
      <c r="W38" s="41"/>
      <c r="X38" s="41"/>
      <c r="Y38" s="41"/>
      <c r="Z38" s="41"/>
      <c r="AA38" s="41"/>
      <c r="AB38" s="41"/>
      <c r="AC38" s="41"/>
      <c r="AD38" s="41"/>
      <c r="AE38" s="41"/>
      <c r="AF38" s="46"/>
    </row>
    <row r="39" spans="1:33" ht="15" customHeight="1">
      <c r="A39" s="9"/>
      <c r="B39" s="41"/>
      <c r="C39" s="1"/>
      <c r="D39" s="41" t="s">
        <v>79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5"/>
      <c r="R39" s="41"/>
      <c r="S39" s="41"/>
      <c r="T39" s="24"/>
      <c r="U39" s="24"/>
      <c r="V39" s="80"/>
      <c r="W39" s="80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3" ht="15" customHeight="1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5"/>
      <c r="R40" s="41"/>
      <c r="S40" s="41"/>
      <c r="T40" s="24"/>
      <c r="U40" s="24"/>
      <c r="V40" s="80"/>
      <c r="W40" s="80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3" ht="15" customHeight="1">
      <c r="A41" s="9"/>
      <c r="B41" s="10" t="s">
        <v>0</v>
      </c>
      <c r="C41" s="11"/>
      <c r="D41" s="12"/>
      <c r="E41" s="88" t="s">
        <v>1</v>
      </c>
      <c r="F41" s="89"/>
      <c r="G41" s="89"/>
      <c r="H41" s="89"/>
      <c r="I41" s="11"/>
      <c r="J41" s="11"/>
      <c r="K41" s="11"/>
      <c r="L41" s="89"/>
      <c r="M41" s="11"/>
      <c r="N41" s="11"/>
      <c r="O41" s="90"/>
      <c r="P41" s="89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83"/>
    </row>
    <row r="42" spans="1:33" ht="15" customHeight="1">
      <c r="A42" s="9"/>
      <c r="B42" s="91" t="s">
        <v>80</v>
      </c>
      <c r="C42" s="92"/>
      <c r="D42" s="93"/>
      <c r="E42" s="94" t="s">
        <v>3</v>
      </c>
      <c r="F42" s="95"/>
      <c r="G42" s="95"/>
      <c r="H42" s="96"/>
      <c r="I42" s="97" t="s">
        <v>4</v>
      </c>
      <c r="J42" s="98"/>
      <c r="K42" s="95"/>
      <c r="L42" s="95"/>
      <c r="M42" s="96"/>
      <c r="N42" s="99"/>
      <c r="O42" s="100"/>
      <c r="P42" s="101" t="s">
        <v>5</v>
      </c>
      <c r="Q42" s="95"/>
      <c r="R42" s="95"/>
      <c r="S42" s="95"/>
      <c r="T42" s="102"/>
      <c r="U42" s="103" t="s">
        <v>6</v>
      </c>
      <c r="V42" s="95"/>
      <c r="W42" s="95"/>
      <c r="X42" s="95"/>
      <c r="Y42" s="96"/>
      <c r="Z42" s="103" t="s">
        <v>7</v>
      </c>
      <c r="AA42" s="95"/>
      <c r="AB42" s="95"/>
      <c r="AC42" s="101"/>
      <c r="AD42" s="95"/>
      <c r="AE42" s="96"/>
      <c r="AF42" s="94" t="s">
        <v>8</v>
      </c>
    </row>
    <row r="43" spans="1:33" ht="15" customHeight="1">
      <c r="A43" s="9"/>
      <c r="B43" s="99" t="s">
        <v>9</v>
      </c>
      <c r="C43" s="99" t="s">
        <v>10</v>
      </c>
      <c r="D43" s="94" t="s">
        <v>11</v>
      </c>
      <c r="E43" s="99" t="s">
        <v>12</v>
      </c>
      <c r="F43" s="99" t="s">
        <v>13</v>
      </c>
      <c r="G43" s="96" t="s">
        <v>14</v>
      </c>
      <c r="H43" s="99" t="s">
        <v>15</v>
      </c>
      <c r="I43" s="99" t="s">
        <v>16</v>
      </c>
      <c r="J43" s="99" t="s">
        <v>17</v>
      </c>
      <c r="K43" s="99" t="s">
        <v>18</v>
      </c>
      <c r="L43" s="99" t="s">
        <v>19</v>
      </c>
      <c r="M43" s="99" t="s">
        <v>20</v>
      </c>
      <c r="N43" s="99" t="s">
        <v>21</v>
      </c>
      <c r="O43" s="24"/>
      <c r="P43" s="99" t="s">
        <v>12</v>
      </c>
      <c r="Q43" s="99" t="s">
        <v>13</v>
      </c>
      <c r="R43" s="96" t="s">
        <v>14</v>
      </c>
      <c r="S43" s="99" t="s">
        <v>15</v>
      </c>
      <c r="T43" s="99" t="s">
        <v>16</v>
      </c>
      <c r="U43" s="99" t="s">
        <v>12</v>
      </c>
      <c r="V43" s="99" t="s">
        <v>13</v>
      </c>
      <c r="W43" s="96" t="s">
        <v>14</v>
      </c>
      <c r="X43" s="99" t="s">
        <v>15</v>
      </c>
      <c r="Y43" s="99" t="s">
        <v>16</v>
      </c>
      <c r="Z43" s="99" t="s">
        <v>22</v>
      </c>
      <c r="AA43" s="99" t="s">
        <v>23</v>
      </c>
      <c r="AB43" s="96" t="s">
        <v>24</v>
      </c>
      <c r="AC43" s="96" t="s">
        <v>25</v>
      </c>
      <c r="AD43" s="98" t="s">
        <v>26</v>
      </c>
      <c r="AE43" s="99" t="s">
        <v>27</v>
      </c>
      <c r="AF43" s="94"/>
    </row>
    <row r="44" spans="1:33" ht="15" customHeight="1">
      <c r="A44" s="9"/>
      <c r="B44" s="32">
        <v>1997</v>
      </c>
      <c r="C44" s="32" t="s">
        <v>30</v>
      </c>
      <c r="D44" s="33" t="s">
        <v>31</v>
      </c>
      <c r="E44" s="32">
        <v>26</v>
      </c>
      <c r="F44" s="32">
        <v>4</v>
      </c>
      <c r="G44" s="32">
        <v>16</v>
      </c>
      <c r="H44" s="32">
        <v>28</v>
      </c>
      <c r="I44" s="32">
        <v>137</v>
      </c>
      <c r="J44" s="32">
        <v>29</v>
      </c>
      <c r="K44" s="32">
        <v>49</v>
      </c>
      <c r="L44" s="32">
        <v>39</v>
      </c>
      <c r="M44" s="32">
        <v>20</v>
      </c>
      <c r="N44" s="104"/>
      <c r="O44" s="44">
        <v>123</v>
      </c>
      <c r="P44" s="25"/>
      <c r="Q44" s="25"/>
      <c r="R44" s="25"/>
      <c r="S44" s="25"/>
      <c r="T44" s="25"/>
      <c r="U44" s="30"/>
      <c r="V44" s="30"/>
      <c r="W44" s="30"/>
      <c r="X44" s="30"/>
      <c r="Y44" s="30"/>
      <c r="Z44" s="25"/>
      <c r="AA44" s="25"/>
      <c r="AB44" s="25"/>
      <c r="AC44" s="29"/>
      <c r="AD44" s="31"/>
      <c r="AE44" s="25"/>
      <c r="AF44" s="13"/>
    </row>
    <row r="45" spans="1:33" ht="15" customHeight="1">
      <c r="A45" s="9"/>
      <c r="B45" s="16" t="s">
        <v>50</v>
      </c>
      <c r="C45" s="17"/>
      <c r="D45" s="15"/>
      <c r="E45" s="18">
        <f t="shared" ref="E45:M45" si="3">SUM(E44:E44)</f>
        <v>26</v>
      </c>
      <c r="F45" s="18">
        <f t="shared" si="3"/>
        <v>4</v>
      </c>
      <c r="G45" s="18">
        <f t="shared" si="3"/>
        <v>16</v>
      </c>
      <c r="H45" s="18">
        <f t="shared" si="3"/>
        <v>28</v>
      </c>
      <c r="I45" s="18">
        <f t="shared" si="3"/>
        <v>137</v>
      </c>
      <c r="J45" s="18">
        <f t="shared" si="3"/>
        <v>29</v>
      </c>
      <c r="K45" s="18">
        <f t="shared" si="3"/>
        <v>49</v>
      </c>
      <c r="L45" s="18">
        <f t="shared" si="3"/>
        <v>39</v>
      </c>
      <c r="M45" s="18">
        <f t="shared" si="3"/>
        <v>20</v>
      </c>
      <c r="N45" s="39"/>
      <c r="O45" s="24">
        <f t="shared" ref="O45:AE45" si="4">SUM(O44:O44)</f>
        <v>123</v>
      </c>
      <c r="P45" s="18">
        <f t="shared" si="4"/>
        <v>0</v>
      </c>
      <c r="Q45" s="18">
        <f t="shared" si="4"/>
        <v>0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</v>
      </c>
      <c r="V45" s="18">
        <f t="shared" si="4"/>
        <v>0</v>
      </c>
      <c r="W45" s="18">
        <f t="shared" si="4"/>
        <v>0</v>
      </c>
      <c r="X45" s="18">
        <f t="shared" si="4"/>
        <v>0</v>
      </c>
      <c r="Y45" s="18">
        <f t="shared" si="4"/>
        <v>0</v>
      </c>
      <c r="Z45" s="18">
        <f t="shared" si="4"/>
        <v>0</v>
      </c>
      <c r="AA45" s="18">
        <f t="shared" si="4"/>
        <v>0</v>
      </c>
      <c r="AB45" s="18">
        <f t="shared" si="4"/>
        <v>0</v>
      </c>
      <c r="AC45" s="18">
        <f t="shared" si="4"/>
        <v>0</v>
      </c>
      <c r="AD45" s="18">
        <f t="shared" si="4"/>
        <v>0</v>
      </c>
      <c r="AE45" s="18">
        <f t="shared" si="4"/>
        <v>0</v>
      </c>
      <c r="AF45" s="13"/>
    </row>
    <row r="46" spans="1:33" ht="15" customHeight="1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5"/>
      <c r="R46" s="41"/>
      <c r="S46" s="41"/>
      <c r="T46" s="24"/>
      <c r="U46" s="24"/>
      <c r="V46" s="80"/>
      <c r="W46" s="80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3" ht="15" customHeight="1">
      <c r="A47" s="9"/>
      <c r="B47" s="22" t="s">
        <v>81</v>
      </c>
      <c r="C47" s="47"/>
      <c r="D47" s="47"/>
      <c r="E47" s="18" t="s">
        <v>12</v>
      </c>
      <c r="F47" s="18" t="s">
        <v>13</v>
      </c>
      <c r="G47" s="15" t="s">
        <v>14</v>
      </c>
      <c r="H47" s="18" t="s">
        <v>15</v>
      </c>
      <c r="I47" s="18" t="s">
        <v>16</v>
      </c>
      <c r="J47" s="41"/>
      <c r="K47" s="18" t="s">
        <v>53</v>
      </c>
      <c r="L47" s="18" t="s">
        <v>54</v>
      </c>
      <c r="M47" s="18" t="s">
        <v>55</v>
      </c>
      <c r="N47" s="18" t="s">
        <v>21</v>
      </c>
      <c r="O47" s="24"/>
      <c r="P47" s="41"/>
      <c r="Q47" s="45"/>
      <c r="R47" s="41"/>
      <c r="S47" s="41"/>
      <c r="T47" s="24"/>
      <c r="U47" s="24"/>
      <c r="V47" s="80"/>
      <c r="W47" s="80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3" ht="15" customHeight="1">
      <c r="A48" s="9"/>
      <c r="B48" s="48" t="s">
        <v>3</v>
      </c>
      <c r="C48" s="12"/>
      <c r="D48" s="50"/>
      <c r="E48" s="25">
        <f>PRODUCT(E45)</f>
        <v>26</v>
      </c>
      <c r="F48" s="25">
        <f>PRODUCT(F45)</f>
        <v>4</v>
      </c>
      <c r="G48" s="25">
        <f>PRODUCT(G45)</f>
        <v>16</v>
      </c>
      <c r="H48" s="25">
        <f>PRODUCT(H45)</f>
        <v>28</v>
      </c>
      <c r="I48" s="25">
        <f>PRODUCT(I45)</f>
        <v>137</v>
      </c>
      <c r="J48" s="41"/>
      <c r="K48" s="51">
        <f>PRODUCT((F48+G48)/E48)</f>
        <v>0.76923076923076927</v>
      </c>
      <c r="L48" s="51">
        <f>PRODUCT(H48/E48)</f>
        <v>1.0769230769230769</v>
      </c>
      <c r="M48" s="51">
        <f>PRODUCT(I48/E48)</f>
        <v>5.2692307692307692</v>
      </c>
      <c r="N48" s="52"/>
      <c r="O48" s="24">
        <f>PRODUCT(O45)</f>
        <v>123</v>
      </c>
      <c r="P48" s="41"/>
      <c r="Q48" s="45"/>
      <c r="R48" s="41"/>
      <c r="S48" s="41"/>
      <c r="T48" s="24"/>
      <c r="U48" s="24"/>
      <c r="V48" s="80"/>
      <c r="W48" s="80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>
      <c r="A49" s="9"/>
      <c r="B49" s="58" t="s">
        <v>5</v>
      </c>
      <c r="C49" s="59"/>
      <c r="D49" s="60"/>
      <c r="E49" s="25"/>
      <c r="F49" s="25"/>
      <c r="G49" s="25"/>
      <c r="H49" s="25"/>
      <c r="I49" s="25"/>
      <c r="J49" s="41"/>
      <c r="K49" s="51"/>
      <c r="L49" s="51"/>
      <c r="M49" s="51"/>
      <c r="N49" s="52"/>
      <c r="O49" s="24"/>
      <c r="P49" s="41"/>
      <c r="Q49" s="45"/>
      <c r="R49" s="41"/>
      <c r="S49" s="41"/>
      <c r="T49" s="24"/>
      <c r="U49" s="24"/>
      <c r="V49" s="80"/>
      <c r="W49" s="80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>
      <c r="A50" s="9"/>
      <c r="B50" s="66" t="s">
        <v>6</v>
      </c>
      <c r="C50" s="67"/>
      <c r="D50" s="68"/>
      <c r="E50" s="30"/>
      <c r="F50" s="30"/>
      <c r="G50" s="30"/>
      <c r="H50" s="30"/>
      <c r="I50" s="30"/>
      <c r="J50" s="41"/>
      <c r="K50" s="69"/>
      <c r="L50" s="69"/>
      <c r="M50" s="69"/>
      <c r="N50" s="70"/>
      <c r="O50" s="24"/>
      <c r="P50" s="41"/>
      <c r="Q50" s="45"/>
      <c r="R50" s="41"/>
      <c r="S50" s="41"/>
      <c r="T50" s="24"/>
      <c r="U50" s="24"/>
      <c r="V50" s="80"/>
      <c r="W50" s="80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>
      <c r="A51" s="9"/>
      <c r="B51" s="71" t="s">
        <v>66</v>
      </c>
      <c r="C51" s="72"/>
      <c r="D51" s="73"/>
      <c r="E51" s="18">
        <f>SUM(E48:E50)</f>
        <v>26</v>
      </c>
      <c r="F51" s="18">
        <f>SUM(F48:F50)</f>
        <v>4</v>
      </c>
      <c r="G51" s="18">
        <f>SUM(G48:G50)</f>
        <v>16</v>
      </c>
      <c r="H51" s="18">
        <f>SUM(H48:H50)</f>
        <v>28</v>
      </c>
      <c r="I51" s="18">
        <f>SUM(I48:I50)</f>
        <v>137</v>
      </c>
      <c r="J51" s="41"/>
      <c r="K51" s="74">
        <f>PRODUCT((F51+G51)/E51)</f>
        <v>0.76923076923076927</v>
      </c>
      <c r="L51" s="74">
        <f>PRODUCT(H51/E51)</f>
        <v>1.0769230769230769</v>
      </c>
      <c r="M51" s="74">
        <f>PRODUCT(I51/E51)</f>
        <v>5.2692307692307692</v>
      </c>
      <c r="N51" s="39"/>
      <c r="O51" s="24">
        <f>SUM(O48:O50)</f>
        <v>123</v>
      </c>
      <c r="P51" s="41"/>
      <c r="Q51" s="45"/>
      <c r="R51" s="41"/>
      <c r="S51" s="41"/>
      <c r="T51" s="24"/>
      <c r="U51" s="24"/>
      <c r="V51" s="80"/>
      <c r="W51" s="80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5"/>
      <c r="R52" s="41"/>
      <c r="S52" s="41"/>
      <c r="T52" s="24"/>
      <c r="U52" s="24"/>
      <c r="V52" s="80"/>
      <c r="W52" s="80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>
      <c r="A53" s="9"/>
      <c r="B53" s="105" t="s">
        <v>82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>
        <f>SUM(F51:H51)+((I51-F51-G51)/3)+(E51/3)+(AC45*25)+(AD45*20)+(AE45*15)</f>
        <v>95.666666666666671</v>
      </c>
      <c r="O53" s="24"/>
      <c r="P53" s="41"/>
      <c r="Q53" s="45"/>
      <c r="R53" s="41"/>
      <c r="S53" s="41"/>
      <c r="T53" s="24"/>
      <c r="U53" s="24"/>
      <c r="V53" s="80"/>
      <c r="W53" s="41"/>
      <c r="X53" s="41"/>
      <c r="Y53" s="41"/>
      <c r="Z53" s="41"/>
      <c r="AA53" s="41"/>
      <c r="AB53" s="41"/>
      <c r="AC53" s="41"/>
      <c r="AD53" s="41"/>
      <c r="AE53" s="41"/>
      <c r="AF53" s="46"/>
    </row>
    <row r="54" spans="1:32" ht="15" customHeight="1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5"/>
      <c r="R54" s="41"/>
      <c r="S54" s="41"/>
      <c r="T54" s="24"/>
      <c r="U54" s="24"/>
      <c r="V54" s="80"/>
      <c r="W54" s="80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5"/>
      <c r="R55" s="41"/>
      <c r="S55" s="41"/>
      <c r="T55" s="24"/>
      <c r="U55" s="24"/>
      <c r="V55" s="80"/>
      <c r="W55" s="80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5"/>
      <c r="R56" s="41"/>
      <c r="S56" s="41"/>
      <c r="T56" s="24"/>
      <c r="U56" s="24"/>
      <c r="V56" s="80"/>
      <c r="W56" s="80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5"/>
      <c r="R57" s="41"/>
      <c r="S57" s="41"/>
      <c r="T57" s="24"/>
      <c r="U57" s="24"/>
      <c r="V57" s="80"/>
      <c r="W57" s="80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5"/>
      <c r="R58" s="41"/>
      <c r="S58" s="41"/>
      <c r="T58" s="24"/>
      <c r="U58" s="24"/>
      <c r="V58" s="80"/>
      <c r="W58" s="80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5"/>
      <c r="R59" s="41"/>
      <c r="S59" s="41"/>
      <c r="T59" s="24"/>
      <c r="U59" s="24"/>
      <c r="V59" s="80"/>
      <c r="W59" s="80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5"/>
      <c r="R60" s="41"/>
      <c r="S60" s="41"/>
      <c r="T60" s="24"/>
      <c r="U60" s="24"/>
      <c r="V60" s="80"/>
      <c r="W60" s="80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5"/>
      <c r="R61" s="41"/>
      <c r="S61" s="41"/>
      <c r="T61" s="24"/>
      <c r="U61" s="24"/>
      <c r="V61" s="80"/>
      <c r="W61" s="80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5"/>
      <c r="R62" s="41"/>
      <c r="S62" s="41"/>
      <c r="T62" s="24"/>
      <c r="U62" s="24"/>
      <c r="V62" s="80"/>
      <c r="W62" s="80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5"/>
      <c r="R63" s="41"/>
      <c r="S63" s="41"/>
      <c r="T63" s="24"/>
      <c r="U63" s="24"/>
      <c r="V63" s="80"/>
      <c r="W63" s="80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5"/>
      <c r="R64" s="41"/>
      <c r="S64" s="41"/>
      <c r="T64" s="24"/>
      <c r="U64" s="24"/>
      <c r="V64" s="80"/>
      <c r="W64" s="80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5"/>
      <c r="R65" s="41"/>
      <c r="S65" s="41"/>
      <c r="T65" s="24"/>
      <c r="U65" s="24"/>
      <c r="V65" s="80"/>
      <c r="W65" s="80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5"/>
      <c r="R66" s="41"/>
      <c r="S66" s="41"/>
      <c r="T66" s="24"/>
      <c r="U66" s="24"/>
      <c r="V66" s="80"/>
      <c r="W66" s="80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5"/>
      <c r="R67" s="41"/>
      <c r="S67" s="41"/>
      <c r="T67" s="24"/>
      <c r="U67" s="24"/>
      <c r="V67" s="80"/>
      <c r="W67" s="80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5"/>
      <c r="R68" s="41"/>
      <c r="S68" s="41"/>
      <c r="T68" s="24"/>
      <c r="U68" s="24"/>
      <c r="V68" s="80"/>
      <c r="W68" s="80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5"/>
      <c r="R69" s="41"/>
      <c r="S69" s="41"/>
      <c r="T69" s="24"/>
      <c r="U69" s="24"/>
      <c r="V69" s="80"/>
      <c r="W69" s="80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5"/>
      <c r="R70" s="41"/>
      <c r="S70" s="41"/>
      <c r="T70" s="24"/>
      <c r="U70" s="24"/>
      <c r="V70" s="80"/>
      <c r="W70" s="80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5"/>
      <c r="R71" s="41"/>
      <c r="S71" s="41"/>
      <c r="T71" s="24"/>
      <c r="U71" s="24"/>
      <c r="V71" s="80"/>
      <c r="W71" s="80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5"/>
      <c r="R72" s="41"/>
      <c r="S72" s="41"/>
      <c r="T72" s="24"/>
      <c r="U72" s="24"/>
      <c r="V72" s="80"/>
      <c r="W72" s="80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5"/>
      <c r="R73" s="41"/>
      <c r="S73" s="41"/>
      <c r="T73" s="24"/>
      <c r="U73" s="24"/>
      <c r="V73" s="80"/>
      <c r="W73" s="80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5"/>
      <c r="R74" s="41"/>
      <c r="S74" s="41"/>
      <c r="T74" s="24"/>
      <c r="U74" s="24"/>
      <c r="V74" s="80"/>
      <c r="W74" s="80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5"/>
      <c r="R75" s="41"/>
      <c r="S75" s="41"/>
      <c r="T75" s="24"/>
      <c r="U75" s="24"/>
      <c r="V75" s="80"/>
      <c r="W75" s="80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5"/>
      <c r="R76" s="41"/>
      <c r="S76" s="41"/>
      <c r="T76" s="24"/>
      <c r="U76" s="24"/>
      <c r="V76" s="80"/>
      <c r="W76" s="80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>
      <c r="A77" s="9"/>
    </row>
    <row r="78" spans="1:32" ht="15" customHeight="1">
      <c r="A78" s="9"/>
    </row>
    <row r="79" spans="1:32" ht="15" customHeight="1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5"/>
      <c r="R79" s="41"/>
      <c r="S79" s="41"/>
      <c r="T79" s="24"/>
      <c r="U79" s="24"/>
      <c r="V79" s="80"/>
      <c r="W79" s="80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2:11" ht="15" customHeight="1">
      <c r="B81" s="41"/>
      <c r="C81" s="41"/>
      <c r="D81" s="41"/>
      <c r="E81" s="41"/>
      <c r="F81" s="41"/>
      <c r="G81" s="41"/>
      <c r="H81" s="41"/>
      <c r="I81" s="41"/>
      <c r="J81" s="41"/>
      <c r="K81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Pee-Mediat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Arto Ojaniemi</dc:creator>
  <cp:keywords/>
  <dc:description/>
  <cp:lastModifiedBy>X</cp:lastModifiedBy>
  <cp:revision/>
  <dcterms:created xsi:type="dcterms:W3CDTF">2000-09-25T22:23:29Z</dcterms:created>
  <dcterms:modified xsi:type="dcterms:W3CDTF">2016-06-12T10:22:03Z</dcterms:modified>
  <cp:category/>
  <cp:contentStatus/>
</cp:coreProperties>
</file>